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360" yWindow="120" windowWidth="20115" windowHeight="8760"/>
  </bookViews>
  <sheets>
    <sheet name="SI-Centered Moving Average" sheetId="1" r:id="rId1"/>
    <sheet name="Lin Trend Multiplicative model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21" i="2" l="1"/>
  <c r="G20" i="2"/>
  <c r="E20" i="2"/>
  <c r="F20" i="2" s="1"/>
  <c r="G19" i="2"/>
  <c r="F19" i="2"/>
  <c r="E19" i="2"/>
  <c r="G18" i="2"/>
  <c r="F18" i="2"/>
  <c r="E18" i="2"/>
  <c r="G17" i="2"/>
  <c r="E17" i="2"/>
  <c r="F17" i="2" s="1"/>
  <c r="G16" i="2"/>
  <c r="E16" i="2"/>
  <c r="F16" i="2" s="1"/>
  <c r="G15" i="2"/>
  <c r="F15" i="2"/>
  <c r="E15" i="2"/>
  <c r="G14" i="2"/>
  <c r="E14" i="2"/>
  <c r="F14" i="2" s="1"/>
  <c r="G13" i="2"/>
  <c r="E13" i="2"/>
  <c r="F13" i="2" s="1"/>
  <c r="G12" i="2"/>
  <c r="E12" i="2"/>
  <c r="F12" i="2" s="1"/>
  <c r="G11" i="2"/>
  <c r="E11" i="2"/>
  <c r="F11" i="2" s="1"/>
  <c r="G10" i="2"/>
  <c r="E10" i="2"/>
  <c r="F10" i="2" s="1"/>
  <c r="G9" i="2"/>
  <c r="E9" i="2"/>
  <c r="F9" i="2" s="1"/>
  <c r="G8" i="2"/>
  <c r="E8" i="2"/>
  <c r="F8" i="2" s="1"/>
  <c r="G7" i="2"/>
  <c r="E7" i="2"/>
  <c r="F7" i="2" s="1"/>
  <c r="G6" i="2"/>
  <c r="E6" i="2"/>
  <c r="F6" i="2" s="1"/>
  <c r="G5" i="2"/>
  <c r="E5" i="2"/>
  <c r="E21" i="2" s="1"/>
  <c r="D20" i="1"/>
  <c r="D19" i="1"/>
  <c r="E17" i="1" s="1"/>
  <c r="F17" i="1" s="1"/>
  <c r="D18" i="1"/>
  <c r="E16" i="1" s="1"/>
  <c r="F16" i="1" s="1"/>
  <c r="D17" i="1"/>
  <c r="E15" i="1" s="1"/>
  <c r="F15" i="1" s="1"/>
  <c r="D16" i="1"/>
  <c r="D15" i="1"/>
  <c r="D14" i="1"/>
  <c r="E12" i="1" s="1"/>
  <c r="F12" i="1" s="1"/>
  <c r="D13" i="1"/>
  <c r="D12" i="1"/>
  <c r="D11" i="1"/>
  <c r="D10" i="1"/>
  <c r="E8" i="1" s="1"/>
  <c r="F8" i="1" s="1"/>
  <c r="F22" i="1" s="1"/>
  <c r="D9" i="1"/>
  <c r="D8" i="1"/>
  <c r="E6" i="1" s="1"/>
  <c r="F6" i="1" s="1"/>
  <c r="E14" i="1" l="1"/>
  <c r="F14" i="1" s="1"/>
  <c r="E9" i="1"/>
  <c r="F9" i="1" s="1"/>
  <c r="G21" i="2"/>
  <c r="E7" i="1"/>
  <c r="F7" i="1" s="1"/>
  <c r="F25" i="1" s="1"/>
  <c r="E11" i="1"/>
  <c r="F11" i="1" s="1"/>
  <c r="E13" i="1"/>
  <c r="F13" i="1" s="1"/>
  <c r="F5" i="2"/>
  <c r="F21" i="2" s="1"/>
  <c r="E24" i="2" s="1"/>
  <c r="E25" i="2" s="1"/>
  <c r="E10" i="1"/>
  <c r="F10" i="1" s="1"/>
  <c r="F24" i="1" s="1"/>
  <c r="F23" i="1" l="1"/>
  <c r="F26" i="1"/>
  <c r="E30" i="2"/>
  <c r="H30" i="2" s="1"/>
  <c r="E28" i="2"/>
  <c r="H28" i="2" s="1"/>
  <c r="E29" i="2"/>
  <c r="H29" i="2" s="1"/>
  <c r="E27" i="2"/>
  <c r="H27" i="2" s="1"/>
  <c r="G25" i="1"/>
  <c r="G22" i="1" l="1"/>
  <c r="G23" i="1"/>
  <c r="G24" i="1"/>
  <c r="G26" i="1" l="1"/>
</calcChain>
</file>

<file path=xl/sharedStrings.xml><?xml version="1.0" encoding="utf-8"?>
<sst xmlns="http://schemas.openxmlformats.org/spreadsheetml/2006/main" count="37" uniqueCount="33">
  <si>
    <t>Period</t>
  </si>
  <si>
    <t>Quarter</t>
  </si>
  <si>
    <t>Sales</t>
  </si>
  <si>
    <t>MA-4</t>
  </si>
  <si>
    <t>Centered MA-2</t>
  </si>
  <si>
    <t>Chapter-11S-Example-4-Center moving average calculations for seasonality indices</t>
  </si>
  <si>
    <t>Ratio</t>
  </si>
  <si>
    <t>Unadj.SI</t>
  </si>
  <si>
    <t>Quarter-1</t>
  </si>
  <si>
    <t>Quarter-2</t>
  </si>
  <si>
    <t>Quarter-3</t>
  </si>
  <si>
    <t>Quarter-4</t>
  </si>
  <si>
    <t>SUM</t>
  </si>
  <si>
    <t>Adj. SI</t>
  </si>
  <si>
    <t>Seasonal Indices</t>
  </si>
  <si>
    <t>Deseasonalized Sales (y)</t>
  </si>
  <si>
    <t>Period (t)</t>
  </si>
  <si>
    <t>t*y</t>
  </si>
  <si>
    <r>
      <t>t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</si>
  <si>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</t>
  </si>
  <si>
    <t>b</t>
  </si>
  <si>
    <t>a</t>
  </si>
  <si>
    <r>
      <t>y</t>
    </r>
    <r>
      <rPr>
        <vertAlign val="subscript"/>
        <sz val="11"/>
        <color theme="1"/>
        <rFont val="Calibri"/>
        <family val="2"/>
        <scheme val="minor"/>
      </rPr>
      <t>21</t>
    </r>
  </si>
  <si>
    <r>
      <t>y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</si>
  <si>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</si>
  <si>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/>
    </r>
  </si>
  <si>
    <t>Seasonalized forecast</t>
  </si>
  <si>
    <t>Deseasonalized forecast</t>
  </si>
  <si>
    <t>SI</t>
  </si>
  <si>
    <t>=(C6/E6)</t>
  </si>
  <si>
    <t>=(F8+F12+F16)/3</t>
  </si>
  <si>
    <t>=(4*F22)/$F$26</t>
  </si>
  <si>
    <t>Chapter-13-Example-7-Center moving average calculations for seasonality indices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</si>
</sst>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0" borderId="0" xfId="0" applyFont="1"/>
    <xf numFmtId="2" fontId="1" fillId="0" borderId="0" xfId="0" applyNumberFormat="1" applyFont="1"/>
    <xf numFmtId="164" fontId="0" fillId="0" borderId="0" xfId="0" applyNumberFormat="1"/>
    <xf numFmtId="164" fontId="3" fillId="0" borderId="0" xfId="0" applyNumberFormat="1" applyFont="1"/>
    <xf numFmtId="2" fontId="3" fillId="0" borderId="0" xfId="0" applyNumberFormat="1" applyFont="1"/>
    <xf numFmtId="2" fontId="6" fillId="0" borderId="0" xfId="0" quotePrefix="1" applyNumberFormat="1" applyFont="1"/>
    <xf numFmtId="0" fontId="6" fillId="0" borderId="0" xfId="0" quotePrefix="1" applyFont="1"/>
    <xf numFmtId="0" fontId="6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'SI-Centered Moving Average'!$C$4:$C$19</c:f>
              <c:numCache>
                <c:formatCode>General</c:formatCode>
                <c:ptCount val="16"/>
                <c:pt idx="0">
                  <c:v>730</c:v>
                </c:pt>
                <c:pt idx="1">
                  <c:v>1120</c:v>
                </c:pt>
                <c:pt idx="2">
                  <c:v>1170</c:v>
                </c:pt>
                <c:pt idx="3">
                  <c:v>1730</c:v>
                </c:pt>
                <c:pt idx="4">
                  <c:v>780</c:v>
                </c:pt>
                <c:pt idx="5">
                  <c:v>1130</c:v>
                </c:pt>
                <c:pt idx="6">
                  <c:v>1350</c:v>
                </c:pt>
                <c:pt idx="7">
                  <c:v>1960</c:v>
                </c:pt>
                <c:pt idx="8">
                  <c:v>790</c:v>
                </c:pt>
                <c:pt idx="9">
                  <c:v>1180</c:v>
                </c:pt>
                <c:pt idx="10">
                  <c:v>1290</c:v>
                </c:pt>
                <c:pt idx="11">
                  <c:v>2020</c:v>
                </c:pt>
                <c:pt idx="12">
                  <c:v>820</c:v>
                </c:pt>
                <c:pt idx="13">
                  <c:v>1350</c:v>
                </c:pt>
                <c:pt idx="14">
                  <c:v>1430</c:v>
                </c:pt>
                <c:pt idx="15">
                  <c:v>2150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7C-481F-A3D0-82260FCEC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5296"/>
        <c:axId val="68297088"/>
      </c:lineChart>
      <c:catAx>
        <c:axId val="68295296"/>
        <c:scaling>
          <c:orientation val="minMax"/>
        </c:scaling>
        <c:delete val="0"/>
        <c:axPos val="b"/>
        <c:majorTickMark val="out"/>
        <c:minorTickMark val="none"/>
        <c:tickLblPos val="nextTo"/>
        <c:crossAx val="68297088"/>
        <c:crosses val="autoZero"/>
        <c:auto val="1"/>
        <c:lblAlgn val="ctr"/>
        <c:lblOffset val="100"/>
        <c:noMultiLvlLbl val="0"/>
      </c:catAx>
      <c:valAx>
        <c:axId val="68297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295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223837</xdr:colOff>
      <xdr:row>7</xdr:row>
      <xdr:rowOff>123825</xdr:rowOff>
    </xdr:from>
    <xdr:to>
      <xdr:col>18</xdr:col>
      <xdr:colOff>528637</xdr:colOff>
      <xdr:row>22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485775</xdr:colOff>
      <xdr:row>22</xdr:row>
      <xdr:rowOff>0</xdr:rowOff>
    </xdr:from>
    <xdr:to>
      <xdr:col>5</xdr:col>
      <xdr:colOff>57150</xdr:colOff>
      <xdr:row>26</xdr:row>
      <xdr:rowOff>171450</xdr:rowOff>
    </xdr:to>
    <xdr:cxnSp macro="">
      <xdr:nvCxnSpPr>
        <xdr:cNvPr id="4" name="Straight Arrow Connector 3"/>
        <xdr:cNvCxnSpPr/>
      </xdr:nvCxnSpPr>
      <xdr:spPr>
        <a:xfrm flipH="1">
          <a:off x="2924175" y="4191000"/>
          <a:ext cx="600075" cy="9334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1</xdr:row>
      <xdr:rowOff>142875</xdr:rowOff>
    </xdr:from>
    <xdr:to>
      <xdr:col>5</xdr:col>
      <xdr:colOff>504825</xdr:colOff>
      <xdr:row>5</xdr:row>
      <xdr:rowOff>0</xdr:rowOff>
    </xdr:to>
    <xdr:cxnSp macro="">
      <xdr:nvCxnSpPr>
        <xdr:cNvPr id="6" name="Straight Arrow Connector 5"/>
        <xdr:cNvCxnSpPr/>
      </xdr:nvCxnSpPr>
      <xdr:spPr>
        <a:xfrm flipH="1" flipV="1">
          <a:off x="3771900" y="333375"/>
          <a:ext cx="200025" cy="6191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21</xdr:row>
      <xdr:rowOff>104775</xdr:rowOff>
    </xdr:from>
    <xdr:to>
      <xdr:col>8</xdr:col>
      <xdr:colOff>19050</xdr:colOff>
      <xdr:row>21</xdr:row>
      <xdr:rowOff>104775</xdr:rowOff>
    </xdr:to>
    <xdr:cxnSp macro="">
      <xdr:nvCxnSpPr>
        <xdr:cNvPr id="8" name="Straight Arrow Connector 7"/>
        <xdr:cNvCxnSpPr/>
      </xdr:nvCxnSpPr>
      <xdr:spPr>
        <a:xfrm>
          <a:off x="4686300" y="4105275"/>
          <a:ext cx="62865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J9" sqref="J9"/>
    </sheetView>
  </sheetViews>
  <sheetFormatPr defaultRowHeight="15" x14ac:dyDescent="0.25"/>
  <cols>
    <col min="5" max="5" width="15.42578125" bestFit="1" customWidth="1"/>
  </cols>
  <sheetData>
    <row r="1" spans="1:8" x14ac:dyDescent="0.25">
      <c r="A1" s="1" t="s">
        <v>32</v>
      </c>
    </row>
    <row r="2" spans="1:8" x14ac:dyDescent="0.25">
      <c r="F2" s="8" t="s">
        <v>29</v>
      </c>
    </row>
    <row r="3" spans="1:8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6</v>
      </c>
      <c r="G3" s="1" t="s">
        <v>7</v>
      </c>
      <c r="H3" s="3" t="s">
        <v>13</v>
      </c>
    </row>
    <row r="4" spans="1:8" x14ac:dyDescent="0.25">
      <c r="A4">
        <v>1</v>
      </c>
      <c r="B4">
        <v>1</v>
      </c>
      <c r="C4">
        <v>730</v>
      </c>
      <c r="G4" s="2">
        <v>0.609877</v>
      </c>
      <c r="H4" s="7">
        <v>0.61080199999999996</v>
      </c>
    </row>
    <row r="5" spans="1:8" x14ac:dyDescent="0.25">
      <c r="A5">
        <v>2</v>
      </c>
      <c r="B5">
        <v>2</v>
      </c>
      <c r="C5">
        <v>1120</v>
      </c>
      <c r="G5" s="2">
        <v>0.91144099999999995</v>
      </c>
      <c r="H5" s="7">
        <v>0.91282399999999997</v>
      </c>
    </row>
    <row r="6" spans="1:8" x14ac:dyDescent="0.25">
      <c r="A6">
        <v>3</v>
      </c>
      <c r="B6">
        <v>3</v>
      </c>
      <c r="C6">
        <v>1170</v>
      </c>
      <c r="E6">
        <f t="shared" ref="E6:E17" si="0">(D8+D9)/2</f>
        <v>1193.75</v>
      </c>
      <c r="F6" s="2">
        <f>(C6/E6)</f>
        <v>0.98010471204188476</v>
      </c>
      <c r="G6" s="2">
        <v>0.99603399999999997</v>
      </c>
      <c r="H6" s="7">
        <v>0.99754600000000004</v>
      </c>
    </row>
    <row r="7" spans="1:8" x14ac:dyDescent="0.25">
      <c r="A7">
        <v>4</v>
      </c>
      <c r="B7">
        <v>4</v>
      </c>
      <c r="C7">
        <v>1730</v>
      </c>
      <c r="E7">
        <f t="shared" si="0"/>
        <v>1201.25</v>
      </c>
      <c r="F7" s="2">
        <f t="shared" ref="F7:F17" si="1">(C7/E7)</f>
        <v>1.4401664932362124</v>
      </c>
      <c r="G7" s="2">
        <v>1.4765870000000001</v>
      </c>
      <c r="H7" s="7">
        <v>1.478828</v>
      </c>
    </row>
    <row r="8" spans="1:8" x14ac:dyDescent="0.25">
      <c r="A8">
        <v>5</v>
      </c>
      <c r="B8">
        <v>1</v>
      </c>
      <c r="C8">
        <v>780</v>
      </c>
      <c r="D8">
        <f t="shared" ref="D8:D20" si="2">(C4+C5+C6+C7)/4</f>
        <v>1187.5</v>
      </c>
      <c r="E8">
        <f t="shared" si="0"/>
        <v>1225</v>
      </c>
      <c r="F8" s="2">
        <f t="shared" si="1"/>
        <v>0.63673469387755099</v>
      </c>
      <c r="G8" s="2">
        <v>0.609877</v>
      </c>
      <c r="H8" s="7">
        <v>0.61080199999999996</v>
      </c>
    </row>
    <row r="9" spans="1:8" x14ac:dyDescent="0.25">
      <c r="A9">
        <v>6</v>
      </c>
      <c r="B9">
        <v>2</v>
      </c>
      <c r="C9">
        <v>1130</v>
      </c>
      <c r="D9">
        <f t="shared" si="2"/>
        <v>1200</v>
      </c>
      <c r="E9">
        <f t="shared" si="0"/>
        <v>1276.25</v>
      </c>
      <c r="F9" s="2">
        <f t="shared" si="1"/>
        <v>0.88540646425073455</v>
      </c>
      <c r="G9" s="2">
        <v>0.91144099999999995</v>
      </c>
      <c r="H9" s="7">
        <v>0.91282399999999997</v>
      </c>
    </row>
    <row r="10" spans="1:8" x14ac:dyDescent="0.25">
      <c r="A10">
        <v>7</v>
      </c>
      <c r="B10">
        <v>3</v>
      </c>
      <c r="C10">
        <v>1350</v>
      </c>
      <c r="D10">
        <f t="shared" si="2"/>
        <v>1202.5</v>
      </c>
      <c r="E10">
        <f t="shared" si="0"/>
        <v>1306.25</v>
      </c>
      <c r="F10" s="2">
        <f t="shared" si="1"/>
        <v>1.0334928229665072</v>
      </c>
      <c r="G10" s="2">
        <v>0.99603399999999997</v>
      </c>
      <c r="H10" s="7">
        <v>0.99754600000000004</v>
      </c>
    </row>
    <row r="11" spans="1:8" x14ac:dyDescent="0.25">
      <c r="A11">
        <v>8</v>
      </c>
      <c r="B11">
        <v>4</v>
      </c>
      <c r="C11">
        <v>1960</v>
      </c>
      <c r="D11">
        <f t="shared" si="2"/>
        <v>1247.5</v>
      </c>
      <c r="E11">
        <f t="shared" si="0"/>
        <v>1313.75</v>
      </c>
      <c r="F11" s="2">
        <f t="shared" si="1"/>
        <v>1.4919124643196955</v>
      </c>
      <c r="G11" s="2">
        <v>1.4765870000000001</v>
      </c>
      <c r="H11" s="7">
        <v>1.478828</v>
      </c>
    </row>
    <row r="12" spans="1:8" x14ac:dyDescent="0.25">
      <c r="A12">
        <v>9</v>
      </c>
      <c r="B12">
        <v>1</v>
      </c>
      <c r="C12">
        <v>790</v>
      </c>
      <c r="D12">
        <f t="shared" si="2"/>
        <v>1305</v>
      </c>
      <c r="E12">
        <f t="shared" si="0"/>
        <v>1312.5</v>
      </c>
      <c r="F12" s="2">
        <f t="shared" si="1"/>
        <v>0.60190476190476194</v>
      </c>
      <c r="G12" s="2">
        <v>0.609877</v>
      </c>
      <c r="H12" s="7">
        <v>0.61080199999999996</v>
      </c>
    </row>
    <row r="13" spans="1:8" x14ac:dyDescent="0.25">
      <c r="A13">
        <v>10</v>
      </c>
      <c r="B13">
        <v>2</v>
      </c>
      <c r="C13">
        <v>1180</v>
      </c>
      <c r="D13">
        <f t="shared" si="2"/>
        <v>1307.5</v>
      </c>
      <c r="E13">
        <f t="shared" si="0"/>
        <v>1312.5</v>
      </c>
      <c r="F13" s="2">
        <f t="shared" si="1"/>
        <v>0.8990476190476191</v>
      </c>
      <c r="G13" s="2">
        <v>0.91144099999999995</v>
      </c>
      <c r="H13" s="7">
        <v>0.91282399999999997</v>
      </c>
    </row>
    <row r="14" spans="1:8" x14ac:dyDescent="0.25">
      <c r="A14">
        <v>11</v>
      </c>
      <c r="B14">
        <v>3</v>
      </c>
      <c r="C14">
        <v>1290</v>
      </c>
      <c r="D14">
        <f t="shared" si="2"/>
        <v>1320</v>
      </c>
      <c r="E14">
        <f t="shared" si="0"/>
        <v>1323.75</v>
      </c>
      <c r="F14" s="2">
        <f t="shared" si="1"/>
        <v>0.9745042492917847</v>
      </c>
      <c r="G14" s="2">
        <v>0.99603399999999997</v>
      </c>
      <c r="H14" s="7">
        <v>0.99754600000000004</v>
      </c>
    </row>
    <row r="15" spans="1:8" x14ac:dyDescent="0.25">
      <c r="A15">
        <v>12</v>
      </c>
      <c r="B15">
        <v>4</v>
      </c>
      <c r="C15">
        <v>2020</v>
      </c>
      <c r="D15">
        <f t="shared" si="2"/>
        <v>1305</v>
      </c>
      <c r="E15">
        <f t="shared" si="0"/>
        <v>1348.75</v>
      </c>
      <c r="F15" s="2">
        <f t="shared" si="1"/>
        <v>1.4976830398517145</v>
      </c>
      <c r="G15" s="2">
        <v>1.4765870000000001</v>
      </c>
      <c r="H15" s="7">
        <v>1.478828</v>
      </c>
    </row>
    <row r="16" spans="1:8" x14ac:dyDescent="0.25">
      <c r="A16">
        <v>13</v>
      </c>
      <c r="B16">
        <v>1</v>
      </c>
      <c r="C16">
        <v>820</v>
      </c>
      <c r="D16">
        <f t="shared" si="2"/>
        <v>1320</v>
      </c>
      <c r="E16">
        <f t="shared" si="0"/>
        <v>1387.5</v>
      </c>
      <c r="F16" s="2">
        <f t="shared" si="1"/>
        <v>0.59099099099099095</v>
      </c>
      <c r="G16" s="2">
        <v>0.609877</v>
      </c>
      <c r="H16" s="7">
        <v>0.61080199999999996</v>
      </c>
    </row>
    <row r="17" spans="1:10" x14ac:dyDescent="0.25">
      <c r="A17">
        <v>14</v>
      </c>
      <c r="B17">
        <v>2</v>
      </c>
      <c r="C17">
        <v>1350</v>
      </c>
      <c r="D17">
        <f t="shared" si="2"/>
        <v>1327.5</v>
      </c>
      <c r="E17">
        <f t="shared" si="0"/>
        <v>1421.25</v>
      </c>
      <c r="F17" s="2">
        <f t="shared" si="1"/>
        <v>0.94986807387862793</v>
      </c>
      <c r="G17" s="2">
        <v>0.91144099999999995</v>
      </c>
      <c r="H17" s="7">
        <v>0.91282399999999997</v>
      </c>
    </row>
    <row r="18" spans="1:10" x14ac:dyDescent="0.25">
      <c r="A18">
        <v>15</v>
      </c>
      <c r="B18">
        <v>3</v>
      </c>
      <c r="C18">
        <v>1430</v>
      </c>
      <c r="D18">
        <f t="shared" si="2"/>
        <v>1370</v>
      </c>
      <c r="G18" s="2">
        <v>0.99603399999999997</v>
      </c>
      <c r="H18" s="7">
        <v>0.99754600000000004</v>
      </c>
    </row>
    <row r="19" spans="1:10" x14ac:dyDescent="0.25">
      <c r="A19">
        <v>16</v>
      </c>
      <c r="B19">
        <v>4</v>
      </c>
      <c r="C19">
        <v>2150</v>
      </c>
      <c r="D19">
        <f t="shared" si="2"/>
        <v>1405</v>
      </c>
      <c r="G19" s="2">
        <v>1.4765870000000001</v>
      </c>
      <c r="H19" s="7">
        <v>1.478828</v>
      </c>
    </row>
    <row r="20" spans="1:10" x14ac:dyDescent="0.25">
      <c r="D20">
        <f t="shared" si="2"/>
        <v>1437.5</v>
      </c>
    </row>
    <row r="21" spans="1:10" x14ac:dyDescent="0.25">
      <c r="F21" s="1" t="s">
        <v>7</v>
      </c>
      <c r="G21" s="1" t="s">
        <v>13</v>
      </c>
    </row>
    <row r="22" spans="1:10" x14ac:dyDescent="0.25">
      <c r="E22" s="3" t="s">
        <v>8</v>
      </c>
      <c r="F22">
        <f>(F8+F12+F16)/3</f>
        <v>0.6098768155911013</v>
      </c>
      <c r="G22" s="1">
        <f>(4*F22)/$F$26</f>
        <v>0.61080236514501185</v>
      </c>
      <c r="I22" s="10" t="s">
        <v>31</v>
      </c>
      <c r="J22" s="10"/>
    </row>
    <row r="23" spans="1:10" x14ac:dyDescent="0.25">
      <c r="E23" s="3" t="s">
        <v>9</v>
      </c>
      <c r="F23">
        <f t="shared" ref="F23" si="3">(F9+F13+F17)/3</f>
        <v>0.91144071905899393</v>
      </c>
      <c r="G23" s="1">
        <f t="shared" ref="G23:G25" si="4">(4*F23)/$F$26</f>
        <v>0.91282392223933351</v>
      </c>
    </row>
    <row r="24" spans="1:10" x14ac:dyDescent="0.25">
      <c r="E24" s="3" t="s">
        <v>10</v>
      </c>
      <c r="F24">
        <f>(F6+F10+F14)/3</f>
        <v>0.99603392810005886</v>
      </c>
      <c r="G24" s="1">
        <f t="shared" si="4"/>
        <v>0.99754551000359348</v>
      </c>
    </row>
    <row r="25" spans="1:10" x14ac:dyDescent="0.25">
      <c r="E25" s="3" t="s">
        <v>11</v>
      </c>
      <c r="F25">
        <f>(F7+F11+F15)/3</f>
        <v>1.4765873324692074</v>
      </c>
      <c r="G25" s="1">
        <f t="shared" si="4"/>
        <v>1.4788282026120612</v>
      </c>
    </row>
    <row r="26" spans="1:10" x14ac:dyDescent="0.25">
      <c r="E26" t="s">
        <v>12</v>
      </c>
      <c r="F26">
        <f>SUM(F22:F25)</f>
        <v>3.9939387952193615</v>
      </c>
      <c r="G26">
        <f>SUM(G22:G25)</f>
        <v>4</v>
      </c>
    </row>
    <row r="28" spans="1:10" x14ac:dyDescent="0.25">
      <c r="E28" s="9" t="s">
        <v>30</v>
      </c>
    </row>
  </sheetData>
  <mergeCells count="1">
    <mergeCell ref="I22:J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I13" sqref="I13"/>
    </sheetView>
  </sheetViews>
  <sheetFormatPr defaultRowHeight="15" x14ac:dyDescent="0.25"/>
  <cols>
    <col min="4" max="4" width="15.7109375" bestFit="1" customWidth="1"/>
    <col min="5" max="5" width="23.140625" bestFit="1" customWidth="1"/>
    <col min="8" max="8" width="23.28515625" bestFit="1" customWidth="1"/>
  </cols>
  <sheetData>
    <row r="1" spans="1:7" x14ac:dyDescent="0.25">
      <c r="A1" s="1" t="s">
        <v>5</v>
      </c>
    </row>
    <row r="2" spans="1:7" x14ac:dyDescent="0.25">
      <c r="A2" s="1"/>
    </row>
    <row r="3" spans="1:7" x14ac:dyDescent="0.25">
      <c r="A3" t="s">
        <v>19</v>
      </c>
      <c r="B3">
        <v>16</v>
      </c>
    </row>
    <row r="4" spans="1:7" ht="17.25" x14ac:dyDescent="0.25">
      <c r="A4" s="1" t="s">
        <v>16</v>
      </c>
      <c r="B4" s="1" t="s">
        <v>1</v>
      </c>
      <c r="C4" s="1" t="s">
        <v>2</v>
      </c>
      <c r="D4" s="1" t="s">
        <v>14</v>
      </c>
      <c r="E4" s="1" t="s">
        <v>15</v>
      </c>
      <c r="F4" s="1" t="s">
        <v>17</v>
      </c>
      <c r="G4" s="1" t="s">
        <v>18</v>
      </c>
    </row>
    <row r="5" spans="1:7" x14ac:dyDescent="0.25">
      <c r="A5">
        <v>1</v>
      </c>
      <c r="B5">
        <v>1</v>
      </c>
      <c r="C5">
        <v>730</v>
      </c>
      <c r="D5" s="4">
        <v>0.61080199999999996</v>
      </c>
      <c r="E5" s="5">
        <f>(C5/D5)</f>
        <v>1195.1499831369249</v>
      </c>
      <c r="F5" s="5">
        <f>(A5*E5)</f>
        <v>1195.1499831369249</v>
      </c>
      <c r="G5">
        <f>(A5*A5)</f>
        <v>1</v>
      </c>
    </row>
    <row r="6" spans="1:7" x14ac:dyDescent="0.25">
      <c r="A6">
        <v>2</v>
      </c>
      <c r="B6">
        <v>2</v>
      </c>
      <c r="C6">
        <v>1120</v>
      </c>
      <c r="D6" s="4">
        <v>0.91282399999999997</v>
      </c>
      <c r="E6" s="5">
        <f t="shared" ref="E6:E20" si="0">(C6/D6)</f>
        <v>1226.9616048657792</v>
      </c>
      <c r="F6" s="5">
        <f t="shared" ref="F6:F20" si="1">(A6*E6)</f>
        <v>2453.9232097315585</v>
      </c>
      <c r="G6">
        <f t="shared" ref="G6:G20" si="2">(A6*A6)</f>
        <v>4</v>
      </c>
    </row>
    <row r="7" spans="1:7" x14ac:dyDescent="0.25">
      <c r="A7">
        <v>3</v>
      </c>
      <c r="B7">
        <v>3</v>
      </c>
      <c r="C7">
        <v>1170</v>
      </c>
      <c r="D7" s="4">
        <v>0.99754600000000004</v>
      </c>
      <c r="E7" s="5">
        <f t="shared" si="0"/>
        <v>1172.8782432088344</v>
      </c>
      <c r="F7" s="5">
        <f t="shared" si="1"/>
        <v>3518.634729626503</v>
      </c>
      <c r="G7">
        <f t="shared" si="2"/>
        <v>9</v>
      </c>
    </row>
    <row r="8" spans="1:7" x14ac:dyDescent="0.25">
      <c r="A8">
        <v>4</v>
      </c>
      <c r="B8">
        <v>4</v>
      </c>
      <c r="C8">
        <v>1730</v>
      </c>
      <c r="D8" s="4">
        <v>1.478828</v>
      </c>
      <c r="E8" s="5">
        <f t="shared" si="0"/>
        <v>1169.8453099346239</v>
      </c>
      <c r="F8" s="5">
        <f t="shared" si="1"/>
        <v>4679.3812397384954</v>
      </c>
      <c r="G8">
        <f t="shared" si="2"/>
        <v>16</v>
      </c>
    </row>
    <row r="9" spans="1:7" x14ac:dyDescent="0.25">
      <c r="A9">
        <v>5</v>
      </c>
      <c r="B9">
        <v>1</v>
      </c>
      <c r="C9">
        <v>780</v>
      </c>
      <c r="D9" s="4">
        <v>0.61080199999999996</v>
      </c>
      <c r="E9" s="5">
        <f t="shared" si="0"/>
        <v>1277.0095710230157</v>
      </c>
      <c r="F9" s="5">
        <f t="shared" si="1"/>
        <v>6385.0478551150791</v>
      </c>
      <c r="G9">
        <f t="shared" si="2"/>
        <v>25</v>
      </c>
    </row>
    <row r="10" spans="1:7" x14ac:dyDescent="0.25">
      <c r="A10">
        <v>6</v>
      </c>
      <c r="B10">
        <v>2</v>
      </c>
      <c r="C10">
        <v>1130</v>
      </c>
      <c r="D10" s="4">
        <v>0.91282399999999997</v>
      </c>
      <c r="E10" s="5">
        <f t="shared" si="0"/>
        <v>1237.916619194938</v>
      </c>
      <c r="F10" s="5">
        <f t="shared" si="1"/>
        <v>7427.499715169628</v>
      </c>
      <c r="G10">
        <f t="shared" si="2"/>
        <v>36</v>
      </c>
    </row>
    <row r="11" spans="1:7" x14ac:dyDescent="0.25">
      <c r="A11">
        <v>7</v>
      </c>
      <c r="B11">
        <v>3</v>
      </c>
      <c r="C11">
        <v>1350</v>
      </c>
      <c r="D11" s="4">
        <v>0.99754600000000004</v>
      </c>
      <c r="E11" s="5">
        <f t="shared" si="0"/>
        <v>1353.3210498563474</v>
      </c>
      <c r="F11" s="5">
        <f t="shared" si="1"/>
        <v>9473.2473489944314</v>
      </c>
      <c r="G11">
        <f t="shared" si="2"/>
        <v>49</v>
      </c>
    </row>
    <row r="12" spans="1:7" x14ac:dyDescent="0.25">
      <c r="A12">
        <v>8</v>
      </c>
      <c r="B12">
        <v>4</v>
      </c>
      <c r="C12">
        <v>1960</v>
      </c>
      <c r="D12" s="4">
        <v>1.478828</v>
      </c>
      <c r="E12" s="5">
        <f t="shared" si="0"/>
        <v>1325.3738771513658</v>
      </c>
      <c r="F12" s="5">
        <f t="shared" si="1"/>
        <v>10602.991017210927</v>
      </c>
      <c r="G12">
        <f t="shared" si="2"/>
        <v>64</v>
      </c>
    </row>
    <row r="13" spans="1:7" x14ac:dyDescent="0.25">
      <c r="A13">
        <v>9</v>
      </c>
      <c r="B13">
        <v>1</v>
      </c>
      <c r="C13">
        <v>790</v>
      </c>
      <c r="D13" s="4">
        <v>0.61080199999999996</v>
      </c>
      <c r="E13" s="5">
        <f t="shared" si="0"/>
        <v>1293.381488600234</v>
      </c>
      <c r="F13" s="5">
        <f t="shared" si="1"/>
        <v>11640.433397402106</v>
      </c>
      <c r="G13">
        <f t="shared" si="2"/>
        <v>81</v>
      </c>
    </row>
    <row r="14" spans="1:7" x14ac:dyDescent="0.25">
      <c r="A14">
        <v>10</v>
      </c>
      <c r="B14">
        <v>2</v>
      </c>
      <c r="C14">
        <v>1180</v>
      </c>
      <c r="D14" s="4">
        <v>0.91282399999999997</v>
      </c>
      <c r="E14" s="5">
        <f t="shared" si="0"/>
        <v>1292.6916908407316</v>
      </c>
      <c r="F14" s="5">
        <f t="shared" si="1"/>
        <v>12926.916908407315</v>
      </c>
      <c r="G14">
        <f t="shared" si="2"/>
        <v>100</v>
      </c>
    </row>
    <row r="15" spans="1:7" x14ac:dyDescent="0.25">
      <c r="A15">
        <v>11</v>
      </c>
      <c r="B15">
        <v>3</v>
      </c>
      <c r="C15">
        <v>1290</v>
      </c>
      <c r="D15" s="4">
        <v>0.99754600000000004</v>
      </c>
      <c r="E15" s="5">
        <f t="shared" si="0"/>
        <v>1293.1734476405097</v>
      </c>
      <c r="F15" s="5">
        <f t="shared" si="1"/>
        <v>14224.907924045607</v>
      </c>
      <c r="G15">
        <f t="shared" si="2"/>
        <v>121</v>
      </c>
    </row>
    <row r="16" spans="1:7" x14ac:dyDescent="0.25">
      <c r="A16">
        <v>12</v>
      </c>
      <c r="B16">
        <v>4</v>
      </c>
      <c r="C16">
        <v>2020</v>
      </c>
      <c r="D16" s="4">
        <v>1.478828</v>
      </c>
      <c r="E16" s="5">
        <f t="shared" si="0"/>
        <v>1365.9465468600811</v>
      </c>
      <c r="F16" s="5">
        <f t="shared" si="1"/>
        <v>16391.358562320973</v>
      </c>
      <c r="G16">
        <f t="shared" si="2"/>
        <v>144</v>
      </c>
    </row>
    <row r="17" spans="1:8" x14ac:dyDescent="0.25">
      <c r="A17">
        <v>13</v>
      </c>
      <c r="B17">
        <v>1</v>
      </c>
      <c r="C17">
        <v>820</v>
      </c>
      <c r="D17" s="4">
        <v>0.61080199999999996</v>
      </c>
      <c r="E17" s="5">
        <f t="shared" si="0"/>
        <v>1342.4972413318883</v>
      </c>
      <c r="F17" s="5">
        <f t="shared" si="1"/>
        <v>17452.46413731455</v>
      </c>
      <c r="G17">
        <f t="shared" si="2"/>
        <v>169</v>
      </c>
    </row>
    <row r="18" spans="1:8" x14ac:dyDescent="0.25">
      <c r="A18">
        <v>14</v>
      </c>
      <c r="B18">
        <v>2</v>
      </c>
      <c r="C18">
        <v>1350</v>
      </c>
      <c r="D18" s="4">
        <v>0.91282399999999997</v>
      </c>
      <c r="E18" s="5">
        <f t="shared" si="0"/>
        <v>1478.9269344364302</v>
      </c>
      <c r="F18" s="5">
        <f t="shared" si="1"/>
        <v>20704.977082110025</v>
      </c>
      <c r="G18">
        <f t="shared" si="2"/>
        <v>196</v>
      </c>
    </row>
    <row r="19" spans="1:8" x14ac:dyDescent="0.25">
      <c r="A19">
        <v>15</v>
      </c>
      <c r="B19">
        <v>3</v>
      </c>
      <c r="C19">
        <v>1430</v>
      </c>
      <c r="D19" s="4">
        <v>0.99754600000000004</v>
      </c>
      <c r="E19" s="5">
        <f t="shared" si="0"/>
        <v>1433.5178528107976</v>
      </c>
      <c r="F19" s="5">
        <f t="shared" si="1"/>
        <v>21502.767792161965</v>
      </c>
      <c r="G19">
        <f t="shared" si="2"/>
        <v>225</v>
      </c>
    </row>
    <row r="20" spans="1:8" x14ac:dyDescent="0.25">
      <c r="A20">
        <v>16</v>
      </c>
      <c r="B20">
        <v>4</v>
      </c>
      <c r="C20">
        <v>2150</v>
      </c>
      <c r="D20" s="4">
        <v>1.478828</v>
      </c>
      <c r="E20" s="5">
        <f t="shared" si="0"/>
        <v>1453.8539978956308</v>
      </c>
      <c r="F20" s="5">
        <f t="shared" si="1"/>
        <v>23261.663966330092</v>
      </c>
      <c r="G20">
        <f t="shared" si="2"/>
        <v>256</v>
      </c>
    </row>
    <row r="21" spans="1:8" x14ac:dyDescent="0.25">
      <c r="A21">
        <f>SUM(A5:A20)</f>
        <v>136</v>
      </c>
      <c r="E21" s="5">
        <f>SUM(E5:E20)</f>
        <v>20912.44545878813</v>
      </c>
      <c r="F21" s="5">
        <f t="shared" ref="F21:G21" si="3">SUM(F5:F20)</f>
        <v>183841.36486881619</v>
      </c>
      <c r="G21" s="5">
        <f t="shared" si="3"/>
        <v>1496</v>
      </c>
    </row>
    <row r="24" spans="1:8" x14ac:dyDescent="0.25">
      <c r="D24" t="s">
        <v>20</v>
      </c>
      <c r="E24" s="5">
        <f>(($B$3*$F$21)-($A$21*$E$21))/(($B$3*$G$21)-($A$21*$A$21))</f>
        <v>17.898760203285544</v>
      </c>
    </row>
    <row r="25" spans="1:8" x14ac:dyDescent="0.25">
      <c r="D25" t="s">
        <v>21</v>
      </c>
      <c r="E25" s="5">
        <f>(($E$21)-($E$24*$A$21))/$B$3</f>
        <v>1154.8883794463311</v>
      </c>
    </row>
    <row r="26" spans="1:8" x14ac:dyDescent="0.25">
      <c r="E26" s="1" t="s">
        <v>27</v>
      </c>
      <c r="G26" t="s">
        <v>28</v>
      </c>
      <c r="H26" s="1" t="s">
        <v>26</v>
      </c>
    </row>
    <row r="27" spans="1:8" ht="18" x14ac:dyDescent="0.35">
      <c r="D27" t="s">
        <v>22</v>
      </c>
      <c r="E27" s="5">
        <f>($E$25+$E$24*17)</f>
        <v>1459.1673029021854</v>
      </c>
      <c r="G27">
        <v>0.61</v>
      </c>
      <c r="H27" s="6">
        <f>(E27*G27)</f>
        <v>890.09205477033311</v>
      </c>
    </row>
    <row r="28" spans="1:8" ht="18" x14ac:dyDescent="0.35">
      <c r="D28" t="s">
        <v>23</v>
      </c>
      <c r="E28" s="5">
        <f>($E$25+$E$24*18)</f>
        <v>1477.0660631054709</v>
      </c>
      <c r="G28">
        <v>0.91</v>
      </c>
      <c r="H28" s="6">
        <f t="shared" ref="H28:H30" si="4">(E28*G28)</f>
        <v>1344.1301174259786</v>
      </c>
    </row>
    <row r="29" spans="1:8" ht="18" x14ac:dyDescent="0.35">
      <c r="D29" t="s">
        <v>24</v>
      </c>
      <c r="E29" s="5">
        <f>($E$25+$E$24*19)</f>
        <v>1494.9648233087564</v>
      </c>
      <c r="G29">
        <v>1</v>
      </c>
      <c r="H29" s="6">
        <f t="shared" si="4"/>
        <v>1494.9648233087564</v>
      </c>
    </row>
    <row r="30" spans="1:8" ht="18" x14ac:dyDescent="0.35">
      <c r="D30" t="s">
        <v>25</v>
      </c>
      <c r="E30" s="5">
        <f>($E$25+$E$24*20)</f>
        <v>1512.8635835120419</v>
      </c>
      <c r="G30">
        <v>1.48</v>
      </c>
      <c r="H30" s="6">
        <f t="shared" si="4"/>
        <v>2239.0381035978221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SI-Centered Moving Average</vt:lpstr>
      <vt:lpstr>Lin Trend Multiplicative model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2013-06-05T19:23:41Z</dcterms:created>
  <dcterms:modified xsi:type="dcterms:W3CDTF">2017-02-24T21:57:41Z</dcterms:modified>
</cp:coreProperties>
</file>